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8_{18FADE5F-B01C-4411-BA1D-79EBD72A65D5}" xr6:coauthVersionLast="45" xr6:coauthVersionMax="45" xr10:uidLastSave="{00000000-0000-0000-0000-000000000000}"/>
  <bookViews>
    <workbookView xWindow="390" yWindow="465" windowWidth="25605" windowHeight="19140" activeTab="1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Input'!$A$1:$N$58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A52" i="4"/>
  <c r="A41" i="4"/>
  <c r="B13" i="3"/>
  <c r="B43" i="4"/>
  <c r="M16" i="5" l="1"/>
  <c r="M12" i="5"/>
  <c r="M8" i="5"/>
  <c r="B44" i="4" l="1"/>
  <c r="C44" i="4"/>
  <c r="B45" i="4"/>
  <c r="C45" i="4"/>
  <c r="B46" i="4"/>
  <c r="C46" i="4"/>
  <c r="B47" i="4"/>
  <c r="C47" i="4"/>
  <c r="B48" i="4"/>
  <c r="C48" i="4"/>
  <c r="B49" i="4"/>
  <c r="C49" i="4"/>
  <c r="C43" i="4"/>
  <c r="C55" i="4"/>
  <c r="C56" i="4"/>
  <c r="C57" i="4"/>
  <c r="C58" i="4"/>
  <c r="C59" i="4"/>
  <c r="C60" i="4"/>
  <c r="C54" i="4"/>
  <c r="B55" i="4"/>
  <c r="B56" i="4"/>
  <c r="B57" i="4"/>
  <c r="N6" i="4" s="1"/>
  <c r="B58" i="4"/>
  <c r="B59" i="4"/>
  <c r="B60" i="4"/>
  <c r="B54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P7" i="4" s="1"/>
  <c r="S5" i="4"/>
  <c r="S7" i="4" s="1"/>
  <c r="V5" i="4"/>
  <c r="D5" i="4"/>
  <c r="D7" i="4" s="1"/>
  <c r="H6" i="4"/>
  <c r="K6" i="4"/>
  <c r="Q6" i="4"/>
  <c r="T6" i="4"/>
  <c r="W6" i="4"/>
  <c r="E6" i="4"/>
  <c r="Q5" i="4"/>
  <c r="Q7" i="4" s="1"/>
  <c r="T5" i="4"/>
  <c r="T7" i="4" s="1"/>
  <c r="W5" i="4"/>
  <c r="W7" i="4" s="1"/>
  <c r="E5" i="4"/>
  <c r="V7" i="4" l="1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4" i="4"/>
  <c r="D57" i="4"/>
  <c r="D43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<sst xmlns="http://schemas.openxmlformats.org/spreadsheetml/2006/main" count="116" uniqueCount="48">
  <si>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</si>
  <si>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</si>
  <si>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</si>
  <si>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</si>
  <si>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</si>
  <si>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</si>
  <si>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</si>
  <si>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</si>
  <si>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</si>
  <si>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</si>
  <si>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</si>
  <si>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</si>
  <si>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</si>
  <si>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</si>
  <si>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</si>
  <si>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</si>
  <si>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</si>
  <si>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</si>
  <si>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</si>
  <si>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</si>
  <si>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</si>
  <si>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</si>
  <si>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</si>
  <si>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</si>
  <si>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</si>
  <si>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</si>
  <si>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</si>
  <si>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</si>
  <si>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</si>
  <si>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</si>
  <si>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</si>
  <si>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</si>
  <si>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</si>
  <si>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</si>
  <si>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</si>
  <si>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</si>
  <si>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</si>
  <si>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</si>
  <si>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</si>
  <si>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</si>
  <si>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</si>
  <si>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</si>
  <si>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</si>
  <si>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</si>
  <si>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 xml:space="preserve">April </t>
  </si>
  <si>
    <t>N/A</t>
  </si>
  <si>
    <t>WE DO NOT HISTORICAL REPORTS OR THE ABILITY TO GET THEM - OUR TOTAL DELIQUINT THOUGH USUALLY</t>
  </si>
  <si>
    <t>RAN ABOUT $16K-$22k (TOTAL) EACH MONTH DEPENDING ON TIME OF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</si>
</sst>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9</xdr:row>
      <xdr:rowOff>163520</xdr:rowOff>
    </xdr:from>
    <xdr:to>
      <xdr:col>6</xdr:col>
      <xdr:colOff>508000</xdr:colOff>
      <xdr:row>20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35</xdr:row>
      <xdr:rowOff>180975</xdr:rowOff>
    </xdr:from>
    <xdr:to>
      <xdr:col>9</xdr:col>
      <xdr:colOff>180975</xdr:colOff>
      <xdr:row>36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4FD801B-8C35-43AE-97F3-38060FC8BED5}"/>
            </a:ext>
          </a:extLst>
        </xdr:cNvPr>
        <xdr:cNvCxnSpPr/>
      </xdr:nvCxnSpPr>
      <xdr:spPr>
        <a:xfrm flipV="1">
          <a:off x="4838700" y="7429500"/>
          <a:ext cx="1162050" cy="12382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16</xdr:row>
      <xdr:rowOff>133351</xdr:rowOff>
    </xdr:from>
    <xdr:to>
      <xdr:col>15</xdr:col>
      <xdr:colOff>390525</xdr:colOff>
      <xdr:row>33</xdr:row>
      <xdr:rowOff>361950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D698788-9C34-457A-A8B3-7F466C768476}"/>
            </a:ext>
          </a:extLst>
        </xdr:cNvPr>
        <xdr:cNvCxnSpPr/>
      </xdr:nvCxnSpPr>
      <xdr:spPr>
        <a:xfrm>
          <a:off x="9182100" y="3333751"/>
          <a:ext cx="876300" cy="370522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71"/>
  <sheetViews>
    <sheetView topLeftCell="A16" zoomScale="90" zoomScaleNormal="90" zoomScaleSheetLayoutView="90" workbookViewId="0">
      <selection activeCell="E72" sqref="E7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40</v>
      </c>
      <c r="C4" s="11"/>
      <c r="D4" s="50" t="s">
        <v>6</v>
      </c>
      <c r="E4" s="50"/>
      <c r="F4" s="16"/>
      <c r="G4" s="50" t="s">
        <v>7</v>
      </c>
      <c r="H4" s="50"/>
      <c r="I4" s="16"/>
      <c r="J4" s="50" t="s">
        <v>8</v>
      </c>
      <c r="K4" s="50"/>
      <c r="L4" s="16"/>
      <c r="M4" s="50" t="s">
        <v>2</v>
      </c>
      <c r="N4" s="50"/>
      <c r="O4" s="16"/>
      <c r="P4" s="50" t="s">
        <v>9</v>
      </c>
      <c r="Q4" s="50"/>
      <c r="R4" s="16"/>
      <c r="S4" s="50" t="s">
        <v>10</v>
      </c>
      <c r="T4" s="50"/>
      <c r="U4" s="16"/>
      <c r="V4" s="50" t="s">
        <v>11</v>
      </c>
      <c r="W4" s="50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230398</v>
      </c>
      <c r="E5" s="14">
        <f>B43</f>
        <v>222078</v>
      </c>
      <c r="G5" s="15">
        <f>C44</f>
        <v>233799</v>
      </c>
      <c r="H5" s="14">
        <f>B44</f>
        <v>233000</v>
      </c>
      <c r="J5" s="15">
        <f>C45</f>
        <v>215163</v>
      </c>
      <c r="K5" s="14">
        <f>B45</f>
        <v>233112</v>
      </c>
      <c r="M5" s="15">
        <f>C46</f>
        <v>256678</v>
      </c>
      <c r="N5" s="14">
        <f>B46</f>
        <v>241101</v>
      </c>
      <c r="P5" s="15">
        <f>C47</f>
        <v>0</v>
      </c>
      <c r="Q5" s="14">
        <f>B47</f>
        <v>0</v>
      </c>
      <c r="S5" s="15">
        <f>C48</f>
        <v>0</v>
      </c>
      <c r="T5" s="14">
        <f>B48</f>
        <v>0</v>
      </c>
      <c r="V5" s="15">
        <f>C49</f>
        <v>0</v>
      </c>
      <c r="W5" s="14">
        <f>B49</f>
        <v>0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476112</v>
      </c>
      <c r="E6" s="14">
        <f>B54</f>
        <v>478521</v>
      </c>
      <c r="G6" s="15">
        <f>C55</f>
        <v>518215</v>
      </c>
      <c r="H6" s="14">
        <f>B55</f>
        <v>491644</v>
      </c>
      <c r="J6" s="15">
        <f>C56</f>
        <v>465518</v>
      </c>
      <c r="K6" s="14">
        <f>B56</f>
        <v>450294</v>
      </c>
      <c r="M6" s="15">
        <f>C57</f>
        <v>679342</v>
      </c>
      <c r="N6" s="14">
        <f>B57</f>
        <v>494447</v>
      </c>
      <c r="P6" s="15">
        <f>C58</f>
        <v>0</v>
      </c>
      <c r="Q6" s="14">
        <f>B58</f>
        <v>0</v>
      </c>
      <c r="S6" s="15">
        <f>C59</f>
        <v>0</v>
      </c>
      <c r="T6" s="14">
        <f>B59</f>
        <v>0</v>
      </c>
      <c r="V6" s="15">
        <f>C60</f>
        <v>0</v>
      </c>
      <c r="W6" s="14">
        <f>B60</f>
        <v>0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0</v>
      </c>
      <c r="Q7" s="14">
        <f>SUM(Q5:Q6)</f>
        <v>0</v>
      </c>
      <c r="S7" s="15">
        <f>SUM(S5:S6)</f>
        <v>0</v>
      </c>
      <c r="T7" s="14">
        <f>SUM(T5:T6)</f>
        <v>0</v>
      </c>
      <c r="V7" s="15">
        <f>SUM(V5:V6)</f>
        <v>0</v>
      </c>
      <c r="W7" s="14">
        <f>SUM(W5:W6)</f>
        <v>0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42</v>
      </c>
      <c r="C8" s="11"/>
      <c r="D8" s="49">
        <f>E7/D7-1</f>
        <v>-8.3664774737796099E-3</v>
      </c>
      <c r="E8" s="49"/>
      <c r="F8" s="19"/>
      <c r="G8" s="49">
        <f>H7/G7-1</f>
        <v>-3.6395599018103408E-2</v>
      </c>
      <c r="H8" s="49"/>
      <c r="I8" s="19"/>
      <c r="J8" s="49">
        <f>K7/J7-1</f>
        <v>4.0033437101960612E-3</v>
      </c>
      <c r="K8" s="49"/>
      <c r="L8" s="19"/>
      <c r="M8" s="49">
        <f>N7/M7-1</f>
        <v>-0.21417491079250439</v>
      </c>
      <c r="N8" s="49"/>
      <c r="O8" s="19"/>
      <c r="P8" s="49" t="e">
        <f>Q7/P7-1</f>
        <v>#DIV/0!</v>
      </c>
      <c r="Q8" s="49"/>
      <c r="R8" s="19"/>
      <c r="S8" s="49" t="e">
        <f>T7/S7-1</f>
        <v>#DIV/0!</v>
      </c>
      <c r="T8" s="49"/>
      <c r="U8" s="19"/>
      <c r="V8" s="49" t="e">
        <f>W7/V7-1</f>
        <v>#DIV/0!</v>
      </c>
      <c r="W8" s="49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/>
    <row r="26" spans="1:55" s="9" customFormat="1" x14ac:dyDescent="0.25"/>
    <row r="27" spans="1:55" s="9" customFormat="1" x14ac:dyDescent="0.25"/>
    <row r="28" spans="1:55" s="9" customFormat="1" x14ac:dyDescent="0.25"/>
    <row r="29" spans="1:55" s="9" customFormat="1" x14ac:dyDescent="0.25">
      <c r="A29" s="51" t="s">
        <v>17</v>
      </c>
      <c r="B29" s="51"/>
      <c r="C29" s="51"/>
      <c r="D29" s="51"/>
      <c r="E29" s="51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222078</v>
      </c>
      <c r="C43" s="6">
        <f>'Consumption Input'!B17</f>
        <v>230398</v>
      </c>
      <c r="D43" s="4">
        <f>B43/C43</f>
        <v>0.96388857542166162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7</v>
      </c>
      <c r="B44" s="6">
        <f>'Consumption Input'!F18</f>
        <v>233000</v>
      </c>
      <c r="C44" s="6">
        <f>'Consumption Input'!B18</f>
        <v>233799</v>
      </c>
      <c r="D44" s="4">
        <f t="shared" ref="D44:D49" si="0">B44/C44</f>
        <v>0.99658253457029333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8</v>
      </c>
      <c r="B45" s="6">
        <f>'Consumption Input'!F19</f>
        <v>233112</v>
      </c>
      <c r="C45" s="6">
        <f>'Consumption Input'!B19</f>
        <v>215163</v>
      </c>
      <c r="D45" s="4">
        <f t="shared" si="0"/>
        <v>1.0834204765689268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2</v>
      </c>
      <c r="B46" s="6">
        <f>'Consumption Input'!F20</f>
        <v>241101</v>
      </c>
      <c r="C46" s="6">
        <f>'Consumption Input'!B20</f>
        <v>256678</v>
      </c>
      <c r="D46" s="4">
        <f t="shared" si="0"/>
        <v>0.93931306929304426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9</v>
      </c>
      <c r="B47" s="6">
        <f>'Consumption Input'!F21</f>
        <v>0</v>
      </c>
      <c r="C47" s="6">
        <f>'Consumption Input'!B21</f>
        <v>0</v>
      </c>
      <c r="D47" s="4" t="e">
        <f t="shared" si="0"/>
        <v>#DIV/0!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10</v>
      </c>
      <c r="B48" s="6">
        <f>'Consumption Input'!F22</f>
        <v>0</v>
      </c>
      <c r="C48" s="6">
        <f>'Consumption Input'!B22</f>
        <v>0</v>
      </c>
      <c r="D48" s="4" t="e">
        <f t="shared" si="0"/>
        <v>#DIV/0!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11</v>
      </c>
      <c r="B49" s="6">
        <f>'Consumption Input'!F23</f>
        <v>0</v>
      </c>
      <c r="C49" s="6">
        <f>'Consumption Input'!B23</f>
        <v>0</v>
      </c>
      <c r="D49" s="4" t="e">
        <f t="shared" si="0"/>
        <v>#DIV/0!</v>
      </c>
      <c r="E49" s="4"/>
      <c r="F49" s="4"/>
      <c r="I49" s="4"/>
      <c r="L49" s="4"/>
      <c r="O49" s="4"/>
      <c r="R49" s="4"/>
      <c r="U49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478521</v>
      </c>
      <c r="C54" s="6">
        <f>'Consumption Input'!C17</f>
        <v>476112</v>
      </c>
      <c r="D54" s="4">
        <f>B54/C54</f>
        <v>1.0050597338441376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7</v>
      </c>
      <c r="B55" s="6">
        <f>'Consumption Input'!G18</f>
        <v>491644</v>
      </c>
      <c r="C55" s="6">
        <f>'Consumption Input'!C18</f>
        <v>518215</v>
      </c>
      <c r="D55" s="4">
        <f t="shared" ref="D55:D60" si="1">B55/C55</f>
        <v>0.94872591491948322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8</v>
      </c>
      <c r="B56" s="6">
        <f>'Consumption Input'!G19</f>
        <v>450294</v>
      </c>
      <c r="C56" s="6">
        <f>'Consumption Input'!C19</f>
        <v>465518</v>
      </c>
      <c r="D56" s="4">
        <f t="shared" si="1"/>
        <v>0.96729664588694741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2</v>
      </c>
      <c r="B57" s="6">
        <f>'Consumption Input'!G20</f>
        <v>494447</v>
      </c>
      <c r="C57" s="6">
        <f>'Consumption Input'!C20</f>
        <v>679342</v>
      </c>
      <c r="D57" s="4">
        <f t="shared" si="1"/>
        <v>0.72783222588916918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0</v>
      </c>
      <c r="C58" s="6">
        <f>'Consumption Input'!C21</f>
        <v>0</v>
      </c>
      <c r="D58" s="4" t="e">
        <f t="shared" si="1"/>
        <v>#DIV/0!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10</v>
      </c>
      <c r="B59" s="6">
        <f>'Consumption Input'!G22</f>
        <v>0</v>
      </c>
      <c r="C59" s="6">
        <f>'Consumption Input'!C22</f>
        <v>0</v>
      </c>
      <c r="D59" s="4" t="e">
        <f t="shared" si="1"/>
        <v>#DIV/0!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11</v>
      </c>
      <c r="B60" s="6">
        <f>'Consumption Input'!G23</f>
        <v>0</v>
      </c>
      <c r="C60" s="6">
        <f>'Consumption Input'!C23</f>
        <v>0</v>
      </c>
      <c r="D60" s="4" t="e">
        <f t="shared" si="1"/>
        <v>#DIV/0!</v>
      </c>
      <c r="E60" s="4"/>
      <c r="F60" s="4"/>
      <c r="I60" s="4"/>
      <c r="L60" s="4"/>
      <c r="O60" s="4"/>
      <c r="R60" s="4"/>
      <c r="U60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6">
    <mergeCell ref="A29:E29"/>
    <mergeCell ref="V8:W8"/>
    <mergeCell ref="D8:E8"/>
    <mergeCell ref="G8:H8"/>
    <mergeCell ref="J8:K8"/>
    <mergeCell ref="M8:N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86"/>
  <sheetViews>
    <sheetView showGridLines="0" tabSelected="1" zoomScaleNormal="100" workbookViewId="0">
      <selection activeCell="G21" sqref="G21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5" t="s">
        <v>16</v>
      </c>
      <c r="B1" s="56"/>
      <c r="C1" s="56"/>
      <c r="D1" s="56"/>
      <c r="E1" s="56"/>
      <c r="F1" s="56"/>
      <c r="G1" s="56"/>
      <c r="H1" s="56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6"/>
      <c r="B2" s="56"/>
      <c r="C2" s="56"/>
      <c r="D2" s="56"/>
      <c r="E2" s="56"/>
      <c r="F2" s="56"/>
      <c r="G2" s="56"/>
      <c r="H2" s="56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6"/>
      <c r="B3" s="56"/>
      <c r="C3" s="56"/>
      <c r="D3" s="56"/>
      <c r="E3" s="56"/>
      <c r="F3" s="56"/>
      <c r="G3" s="56"/>
      <c r="H3" s="56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6"/>
      <c r="B4" s="56"/>
      <c r="C4" s="56"/>
      <c r="D4" s="56"/>
      <c r="E4" s="56"/>
      <c r="F4" s="56"/>
      <c r="G4" s="56"/>
      <c r="H4" s="56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57" t="str">
        <f>C8</f>
        <v>Block Island Utility District</v>
      </c>
      <c r="D5" s="57"/>
      <c r="E5" s="57"/>
      <c r="F5" s="57"/>
      <c r="G5" s="57"/>
      <c r="H5" s="57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57"/>
      <c r="D6" s="57"/>
      <c r="E6" s="57"/>
      <c r="F6" s="57"/>
      <c r="G6" s="57"/>
      <c r="H6" s="57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59" t="s">
        <v>43</v>
      </c>
      <c r="D8" s="59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59" t="s">
        <v>39</v>
      </c>
      <c r="D9" s="59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4"/>
      <c r="C11" s="54"/>
      <c r="D11" s="54"/>
      <c r="E11" s="54"/>
      <c r="F11" s="54"/>
      <c r="G11" s="54"/>
      <c r="H11" s="54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58" t="str">
        <f>"Input Customer Deliveries ("&amp;C9&amp;")"</f>
        <v>Input Customer Deliveries (kWh)</v>
      </c>
      <c r="C13" s="58"/>
      <c r="D13" s="58"/>
      <c r="E13" s="58"/>
      <c r="F13" s="58"/>
      <c r="G13" s="58"/>
      <c r="H13" s="5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2" t="s">
        <v>41</v>
      </c>
      <c r="C14" s="52"/>
      <c r="D14" s="52"/>
      <c r="E14" s="52"/>
      <c r="F14" s="52"/>
      <c r="G14" s="52"/>
      <c r="H14" s="52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0" t="s">
        <v>14</v>
      </c>
      <c r="C15" s="60"/>
      <c r="D15" s="60"/>
      <c r="E15" s="33"/>
      <c r="F15" s="60" t="s">
        <v>13</v>
      </c>
      <c r="G15" s="60"/>
      <c r="H15" s="60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/>
      <c r="C21" s="20"/>
      <c r="D21" s="20"/>
      <c r="E21" s="21"/>
      <c r="F21" s="20"/>
      <c r="G21" s="20"/>
      <c r="H21" s="20"/>
      <c r="I21" s="28"/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/>
      <c r="C22" s="20"/>
      <c r="D22" s="20"/>
      <c r="E22" s="21"/>
      <c r="F22" s="20"/>
      <c r="G22" s="20"/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11</v>
      </c>
      <c r="B23" s="20"/>
      <c r="C23" s="20"/>
      <c r="D23" s="20"/>
      <c r="E23" s="21"/>
      <c r="F23" s="20"/>
      <c r="G23" s="20"/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3"/>
      <c r="C25" s="53"/>
      <c r="D25" s="53"/>
      <c r="E25" s="53"/>
      <c r="F25" s="53"/>
      <c r="G25" s="53"/>
      <c r="H25" s="53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58"/>
      <c r="C27" s="58"/>
      <c r="D27" s="58"/>
      <c r="E27" s="58"/>
      <c r="F27" s="58"/>
      <c r="G27" s="58"/>
      <c r="H27" s="5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2"/>
      <c r="C28" s="52"/>
      <c r="D28" s="52"/>
      <c r="E28" s="52"/>
      <c r="F28" s="52"/>
      <c r="G28" s="52"/>
      <c r="H28" s="5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zoomScaleNormal="100" workbookViewId="0">
      <selection activeCell="M43" sqref="M43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18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2</v>
      </c>
      <c r="E8" s="26">
        <v>16024</v>
      </c>
      <c r="G8" s="26">
        <v>7426</v>
      </c>
      <c r="I8" s="26">
        <v>24207</v>
      </c>
      <c r="K8" s="26"/>
      <c r="M8" s="26">
        <f>SUM(E8,G8,I8,K8)</f>
        <v>47657</v>
      </c>
      <c r="N8" s="8"/>
      <c r="T8" s="29"/>
      <c r="U8" s="29"/>
      <c r="V8" s="29"/>
      <c r="W8" s="29"/>
      <c r="X8" s="29"/>
    </row>
    <row r="9" spans="1:24" x14ac:dyDescent="0.25">
      <c r="C9" s="25" t="s">
        <v>21</v>
      </c>
      <c r="D9" s="25"/>
      <c r="E9" s="25" t="s">
        <v>22</v>
      </c>
      <c r="F9" s="25"/>
      <c r="G9" s="25" t="s">
        <v>23</v>
      </c>
      <c r="H9" s="25"/>
      <c r="I9" s="25" t="s">
        <v>24</v>
      </c>
      <c r="J9" s="25"/>
      <c r="K9" s="25" t="s">
        <v>25</v>
      </c>
      <c r="L9" s="25"/>
      <c r="M9" s="25" t="s">
        <v>26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8</v>
      </c>
      <c r="E12" s="26">
        <v>18083</v>
      </c>
      <c r="G12" s="26">
        <v>9191</v>
      </c>
      <c r="I12" s="26">
        <v>21654</v>
      </c>
      <c r="K12" s="26"/>
      <c r="M12" s="26">
        <f>SUM(E12,G12,I12,K12)</f>
        <v>48928</v>
      </c>
      <c r="N12" s="8"/>
      <c r="T12" s="29"/>
      <c r="U12" s="29"/>
      <c r="V12" s="29"/>
      <c r="W12" s="29"/>
      <c r="X12" s="29"/>
    </row>
    <row r="13" spans="1:24" x14ac:dyDescent="0.25">
      <c r="C13" s="25" t="s">
        <v>27</v>
      </c>
      <c r="D13" s="25"/>
      <c r="E13" s="25" t="s">
        <v>22</v>
      </c>
      <c r="F13" s="25"/>
      <c r="G13" s="25" t="s">
        <v>23</v>
      </c>
      <c r="H13" s="25"/>
      <c r="I13" s="25" t="s">
        <v>24</v>
      </c>
      <c r="J13" s="25"/>
      <c r="K13" s="25" t="s">
        <v>25</v>
      </c>
      <c r="L13" s="25"/>
      <c r="M13" s="25" t="s">
        <v>26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45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28</v>
      </c>
      <c r="D17" s="25"/>
      <c r="E17" s="25" t="s">
        <v>22</v>
      </c>
      <c r="F17" s="25"/>
      <c r="G17" s="25" t="s">
        <v>23</v>
      </c>
      <c r="H17" s="25"/>
      <c r="I17" s="25" t="s">
        <v>24</v>
      </c>
      <c r="J17" s="25"/>
      <c r="K17" s="25" t="s">
        <v>25</v>
      </c>
      <c r="L17" s="25"/>
      <c r="M17" s="25" t="s">
        <v>26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45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29</v>
      </c>
      <c r="D21" s="25"/>
      <c r="E21" s="25" t="s">
        <v>22</v>
      </c>
      <c r="F21" s="25"/>
      <c r="G21" s="25" t="s">
        <v>23</v>
      </c>
      <c r="H21" s="25"/>
      <c r="I21" s="25" t="s">
        <v>24</v>
      </c>
      <c r="J21" s="25"/>
      <c r="K21" s="25" t="s">
        <v>25</v>
      </c>
      <c r="L21" s="25"/>
      <c r="M21" s="25" t="s">
        <v>26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30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31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2</v>
      </c>
      <c r="D29" s="41"/>
      <c r="E29" s="20">
        <v>252</v>
      </c>
      <c r="F29" s="41"/>
      <c r="G29" s="26">
        <v>47658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21</v>
      </c>
      <c r="D30" s="25"/>
      <c r="E30" s="27" t="s">
        <v>32</v>
      </c>
      <c r="F30" s="25"/>
      <c r="G30" s="27" t="s">
        <v>33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8</v>
      </c>
      <c r="D33" s="25"/>
      <c r="E33" s="20">
        <v>262</v>
      </c>
      <c r="F33" s="25"/>
      <c r="G33" s="26">
        <v>48972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27</v>
      </c>
      <c r="D34" s="25"/>
      <c r="E34" s="27" t="s">
        <v>32</v>
      </c>
      <c r="F34" s="25"/>
      <c r="G34" s="27" t="s">
        <v>33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 t="s">
        <v>46</v>
      </c>
      <c r="L36" s="29"/>
      <c r="M36" s="29"/>
      <c r="T36" s="29"/>
      <c r="U36" s="29"/>
      <c r="V36" s="29"/>
    </row>
    <row r="37" spans="1:22" x14ac:dyDescent="0.25">
      <c r="C37" s="24" t="s">
        <v>45</v>
      </c>
      <c r="D37" s="25"/>
      <c r="E37" s="20"/>
      <c r="F37" s="25"/>
      <c r="G37" s="26"/>
      <c r="H37" s="25"/>
      <c r="I37" s="38"/>
      <c r="J37" s="29"/>
      <c r="K37" s="29" t="s">
        <v>47</v>
      </c>
      <c r="L37" s="29"/>
      <c r="M37" s="29"/>
      <c r="T37" s="29"/>
      <c r="U37" s="29"/>
      <c r="V37" s="29"/>
    </row>
    <row r="38" spans="1:22" ht="30" x14ac:dyDescent="0.25">
      <c r="C38" s="25" t="s">
        <v>28</v>
      </c>
      <c r="D38" s="25"/>
      <c r="E38" s="27" t="s">
        <v>32</v>
      </c>
      <c r="F38" s="25"/>
      <c r="G38" s="27" t="s">
        <v>33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45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29</v>
      </c>
      <c r="D42" s="25"/>
      <c r="E42" s="27" t="s">
        <v>32</v>
      </c>
      <c r="F42" s="25"/>
      <c r="G42" s="27" t="s">
        <v>33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34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35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 t="s">
        <v>2</v>
      </c>
      <c r="D50" s="25"/>
      <c r="E50" s="26">
        <v>231394</v>
      </c>
      <c r="F50" s="25"/>
      <c r="G50" s="24" t="s">
        <v>44</v>
      </c>
      <c r="H50" s="25"/>
      <c r="I50" s="26">
        <v>214716</v>
      </c>
      <c r="K50" s="29"/>
      <c r="L50" s="29"/>
      <c r="M50" s="29"/>
      <c r="T50" s="29"/>
      <c r="U50" s="29"/>
      <c r="V50" s="29"/>
    </row>
    <row r="51" spans="1:22" x14ac:dyDescent="0.25">
      <c r="C51" s="25" t="s">
        <v>21</v>
      </c>
      <c r="D51" s="25"/>
      <c r="E51" s="27" t="s">
        <v>36</v>
      </c>
      <c r="F51" s="25"/>
      <c r="G51" s="25" t="s">
        <v>27</v>
      </c>
      <c r="H51" s="25"/>
      <c r="I51" s="27" t="s">
        <v>36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25"/>
      <c r="D52" s="25"/>
      <c r="E52" s="25"/>
      <c r="F52" s="25"/>
      <c r="G52" s="25"/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 t="s">
        <v>2</v>
      </c>
      <c r="D55" s="25"/>
      <c r="E55" s="26">
        <v>247369</v>
      </c>
      <c r="F55" s="25"/>
      <c r="G55" s="24" t="s">
        <v>8</v>
      </c>
      <c r="H55" s="25"/>
      <c r="I55" s="26">
        <v>218113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27" t="s">
        <v>37</v>
      </c>
      <c r="D56" s="25"/>
      <c r="E56" s="27" t="s">
        <v>36</v>
      </c>
      <c r="F56" s="25"/>
      <c r="G56" s="27" t="s">
        <v>38</v>
      </c>
      <c r="H56" s="25"/>
      <c r="I56" s="27" t="s">
        <v>36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2020-04-27T21:06:52Z</cp:lastPrinted>
  <dcterms:created xsi:type="dcterms:W3CDTF">2020-04-08T14:34:01Z</dcterms:created>
  <dcterms:modified xsi:type="dcterms:W3CDTF">2020-06-15T15:09:56Z</dcterms:modified>
</cp:coreProperties>
</file>